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VSRV1\Redirect$\Ly.Mall\Documents\Eelarved\2021 eelarve\"/>
    </mc:Choice>
  </mc:AlternateContent>
  <xr:revisionPtr revIDLastSave="0" documentId="14_{037C9FB3-2F38-4747-858C-ACA793932481}" xr6:coauthVersionLast="47" xr6:coauthVersionMax="47" xr10:uidLastSave="{00000000-0000-0000-0000-000000000000}"/>
  <bookViews>
    <workbookView xWindow="3045" yWindow="540" windowWidth="21600" windowHeight="11385" xr2:uid="{C084286A-AD5F-4777-9E33-B170B012A365}"/>
  </bookViews>
  <sheets>
    <sheet name="eelarve täitmi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F9" i="1" s="1"/>
  <c r="F25" i="1"/>
  <c r="F24" i="1"/>
  <c r="F23" i="1"/>
  <c r="F22" i="1"/>
  <c r="F19" i="1"/>
  <c r="F17" i="1"/>
  <c r="F16" i="1"/>
  <c r="F15" i="1"/>
  <c r="F14" i="1"/>
  <c r="F13" i="1"/>
  <c r="F10" i="1"/>
  <c r="F5" i="1"/>
  <c r="F4" i="1"/>
  <c r="D6" i="1"/>
  <c r="F6" i="1" s="1"/>
  <c r="D7" i="1"/>
  <c r="F7" i="1" s="1"/>
  <c r="E21" i="1" l="1"/>
  <c r="F21" i="1" s="1"/>
  <c r="C21" i="1"/>
  <c r="C19" i="1"/>
  <c r="C14" i="1"/>
  <c r="E12" i="1"/>
  <c r="F12" i="1" s="1"/>
  <c r="D12" i="1"/>
  <c r="E8" i="1"/>
  <c r="F8" i="1" s="1"/>
  <c r="D8" i="1"/>
  <c r="C8" i="1"/>
  <c r="E3" i="1"/>
  <c r="D3" i="1"/>
  <c r="C3" i="1"/>
  <c r="F3" i="1" l="1"/>
  <c r="E11" i="1"/>
  <c r="C11" i="1"/>
  <c r="D11" i="1"/>
  <c r="D20" i="1" s="1"/>
  <c r="C12" i="1"/>
  <c r="C20" i="1" s="1"/>
  <c r="E20" i="1" l="1"/>
  <c r="F20" i="1" s="1"/>
  <c r="F11" i="1"/>
</calcChain>
</file>

<file path=xl/sharedStrings.xml><?xml version="1.0" encoding="utf-8"?>
<sst xmlns="http://schemas.openxmlformats.org/spreadsheetml/2006/main" count="33" uniqueCount="33">
  <si>
    <t>Tunnus</t>
  </si>
  <si>
    <t>Kirje nimetus</t>
  </si>
  <si>
    <t>2018 eelarve täitmine</t>
  </si>
  <si>
    <t>2021 eelarve</t>
  </si>
  <si>
    <t>PÕHITEGEVUSE TULUD KOKKU</t>
  </si>
  <si>
    <t>Maksutulud</t>
  </si>
  <si>
    <t>Tulud kaupade ja teenuste müügist</t>
  </si>
  <si>
    <t>Saadavad toetused tegevuskuludeks</t>
  </si>
  <si>
    <t xml:space="preserve">Muud tegevustulud </t>
  </si>
  <si>
    <t>PÕHITEGEVUSE KULUD KOKKU</t>
  </si>
  <si>
    <t>Antavad toetused tegevuskuludeks</t>
  </si>
  <si>
    <t>5, 6</t>
  </si>
  <si>
    <t>Muud tegevuskulud</t>
  </si>
  <si>
    <t>PÕHITEGEVUSE TULEM</t>
  </si>
  <si>
    <t>INVESTEERIMISTEGEVUS KOKKU</t>
  </si>
  <si>
    <t>Põhivara müük (+)</t>
  </si>
  <si>
    <t>Põhivara soetus (-)</t>
  </si>
  <si>
    <t>Põhivara soetuseks saadavad toetused (+)</t>
  </si>
  <si>
    <t>Põhivara soetuseks antav sihtfinantseering (-)</t>
  </si>
  <si>
    <t>Osaluste ning muude aktsiate ja osade soetus (-)</t>
  </si>
  <si>
    <t>Finantstulud (+)</t>
  </si>
  <si>
    <t>Finantstkulud (-)</t>
  </si>
  <si>
    <t>EELARVE TULEM (ÜLEJÄÄK (+) / PUUDUJÄÄK (-))</t>
  </si>
  <si>
    <t>FINANTSEERIMISTEGEVUS</t>
  </si>
  <si>
    <t>20.5</t>
  </si>
  <si>
    <t>Kohustuste võtmine (+)</t>
  </si>
  <si>
    <t>20.6</t>
  </si>
  <si>
    <t>Kohustuste tasumine (-)</t>
  </si>
  <si>
    <t>LIKVIIDSETE VARADE MUUTUS (+ suurenemine, - vähenemine)</t>
  </si>
  <si>
    <t>NÕUETE JA KOHUSTUSTE SALDODE MUUTUS (tekkepõhise e/a korral) (+/-)</t>
  </si>
  <si>
    <t>Kohila valla  2021. a eelarve täitmine</t>
  </si>
  <si>
    <t xml:space="preserve">2021 eelarve täitmine </t>
  </si>
  <si>
    <t>Täitmise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</si>
</sst>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7" fillId="0" borderId="0" applyFont="0" applyFill="0" applyBorder="0" applyAlignment="0" applyProtection="0"/>
  </cellStyleXfs>
  <cellXfs count="81">
    <xf numFmtId="0" fontId="0" fillId="0" borderId="0" xfId="0"/>
    <xf numFmtId="3" fontId="3" fillId="0" borderId="8" xfId="0" applyNumberFormat="1" applyFont="1" applyBorder="1"/>
    <xf numFmtId="3" fontId="3" fillId="0" borderId="2" xfId="0" applyNumberFormat="1" applyFont="1" applyBorder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0" applyFont="1"/>
    <xf numFmtId="0" fontId="5" fillId="0" borderId="3" xfId="1" applyFont="1" applyBorder="1" applyAlignment="1">
      <alignment horizontal="left"/>
    </xf>
    <xf numFmtId="0" fontId="4" fillId="0" borderId="4" xfId="2" applyFont="1" applyBorder="1" applyAlignment="1">
      <alignment horizontal="left"/>
    </xf>
    <xf numFmtId="3" fontId="6" fillId="0" borderId="5" xfId="2" applyNumberFormat="1" applyFont="1" applyBorder="1"/>
    <xf numFmtId="3" fontId="5" fillId="0" borderId="0" xfId="0" applyNumberFormat="1" applyFont="1"/>
    <xf numFmtId="0" fontId="4" fillId="0" borderId="5" xfId="2" applyFont="1" applyBorder="1" applyAlignment="1">
      <alignment horizontal="left"/>
    </xf>
    <xf numFmtId="3" fontId="6" fillId="0" borderId="5" xfId="2" applyNumberFormat="1" applyFont="1" applyBorder="1" applyAlignment="1">
      <alignment horizontal="right"/>
    </xf>
    <xf numFmtId="0" fontId="5" fillId="0" borderId="10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3" fontId="4" fillId="0" borderId="12" xfId="1" applyNumberFormat="1" applyFont="1" applyBorder="1" applyAlignment="1">
      <alignment horizontal="right"/>
    </xf>
    <xf numFmtId="3" fontId="4" fillId="0" borderId="13" xfId="1" applyNumberFormat="1" applyFont="1" applyBorder="1"/>
    <xf numFmtId="3" fontId="4" fillId="0" borderId="5" xfId="1" applyNumberFormat="1" applyFont="1" applyBorder="1"/>
    <xf numFmtId="0" fontId="4" fillId="0" borderId="4" xfId="1" applyFont="1" applyBorder="1" applyAlignment="1">
      <alignment horizontal="left"/>
    </xf>
    <xf numFmtId="3" fontId="4" fillId="0" borderId="5" xfId="1" applyNumberFormat="1" applyFont="1" applyBorder="1" applyAlignment="1">
      <alignment horizontal="right"/>
    </xf>
    <xf numFmtId="3" fontId="4" fillId="0" borderId="4" xfId="1" applyNumberFormat="1" applyFont="1" applyBorder="1"/>
    <xf numFmtId="3" fontId="4" fillId="0" borderId="21" xfId="2" applyNumberFormat="1" applyFont="1" applyBorder="1" applyAlignment="1">
      <alignment horizontal="right"/>
    </xf>
    <xf numFmtId="3" fontId="4" fillId="0" borderId="4" xfId="0" applyNumberFormat="1" applyFont="1" applyBorder="1"/>
    <xf numFmtId="0" fontId="5" fillId="0" borderId="0" xfId="0" applyFont="1" applyAlignment="1">
      <alignment vertical="center"/>
    </xf>
    <xf numFmtId="0" fontId="3" fillId="0" borderId="6" xfId="1" applyFont="1" applyBorder="1" applyAlignment="1">
      <alignment horizontal="left"/>
    </xf>
    <xf numFmtId="3" fontId="3" fillId="0" borderId="6" xfId="1" applyNumberFormat="1" applyFont="1" applyBorder="1" applyAlignment="1">
      <alignment horizontal="right"/>
    </xf>
    <xf numFmtId="3" fontId="3" fillId="0" borderId="7" xfId="0" applyNumberFormat="1" applyFont="1" applyBorder="1" applyAlignment="1">
      <alignment wrapText="1"/>
    </xf>
    <xf numFmtId="0" fontId="3" fillId="0" borderId="7" xfId="2" applyFont="1" applyBorder="1" applyAlignment="1">
      <alignment horizontal="left"/>
    </xf>
    <xf numFmtId="3" fontId="3" fillId="0" borderId="7" xfId="2" applyNumberFormat="1" applyFont="1" applyBorder="1" applyAlignment="1">
      <alignment horizontal="right"/>
    </xf>
    <xf numFmtId="0" fontId="3" fillId="0" borderId="1" xfId="2" applyFont="1" applyBorder="1" applyAlignment="1">
      <alignment horizontal="left"/>
    </xf>
    <xf numFmtId="3" fontId="3" fillId="0" borderId="9" xfId="2" applyNumberFormat="1" applyFont="1" applyBorder="1" applyAlignment="1">
      <alignment horizontal="right"/>
    </xf>
    <xf numFmtId="0" fontId="3" fillId="0" borderId="6" xfId="2" applyFont="1" applyBorder="1" applyAlignment="1">
      <alignment horizontal="left"/>
    </xf>
    <xf numFmtId="3" fontId="3" fillId="0" borderId="6" xfId="2" applyNumberFormat="1" applyFont="1" applyBorder="1" applyAlignment="1">
      <alignment horizontal="right"/>
    </xf>
    <xf numFmtId="3" fontId="3" fillId="0" borderId="1" xfId="2" applyNumberFormat="1" applyFont="1" applyBorder="1" applyAlignment="1">
      <alignment horizontal="right"/>
    </xf>
    <xf numFmtId="0" fontId="3" fillId="0" borderId="14" xfId="2" applyFont="1" applyBorder="1" applyAlignment="1">
      <alignment horizontal="left"/>
    </xf>
    <xf numFmtId="0" fontId="3" fillId="0" borderId="15" xfId="2" applyFont="1" applyBorder="1"/>
    <xf numFmtId="3" fontId="3" fillId="0" borderId="16" xfId="2" applyNumberFormat="1" applyFont="1" applyBorder="1" applyAlignment="1">
      <alignment horizontal="right"/>
    </xf>
    <xf numFmtId="0" fontId="3" fillId="0" borderId="7" xfId="2" applyFont="1" applyBorder="1"/>
    <xf numFmtId="0" fontId="3" fillId="0" borderId="8" xfId="2" applyFont="1" applyBorder="1"/>
    <xf numFmtId="3" fontId="3" fillId="0" borderId="8" xfId="2" applyNumberFormat="1" applyFont="1" applyBorder="1" applyAlignment="1">
      <alignment horizontal="right"/>
    </xf>
    <xf numFmtId="0" fontId="3" fillId="0" borderId="17" xfId="2" applyFont="1" applyBorder="1"/>
    <xf numFmtId="0" fontId="3" fillId="0" borderId="10" xfId="2" applyFont="1" applyBorder="1" applyAlignment="1">
      <alignment horizontal="left"/>
    </xf>
    <xf numFmtId="0" fontId="3" fillId="0" borderId="11" xfId="2" applyFont="1" applyBorder="1"/>
    <xf numFmtId="49" fontId="3" fillId="0" borderId="18" xfId="2" applyNumberFormat="1" applyFont="1" applyBorder="1" applyAlignment="1">
      <alignment horizontal="left"/>
    </xf>
    <xf numFmtId="0" fontId="3" fillId="0" borderId="19" xfId="2" applyFont="1" applyBorder="1" applyAlignment="1">
      <alignment horizontal="left"/>
    </xf>
    <xf numFmtId="3" fontId="3" fillId="0" borderId="20" xfId="2" applyNumberFormat="1" applyFont="1" applyBorder="1" applyAlignment="1">
      <alignment horizontal="right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left"/>
    </xf>
    <xf numFmtId="0" fontId="3" fillId="0" borderId="17" xfId="1" applyFont="1" applyBorder="1" applyAlignment="1">
      <alignment horizontal="left"/>
    </xf>
    <xf numFmtId="0" fontId="3" fillId="0" borderId="23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3" fillId="0" borderId="22" xfId="2" applyFont="1" applyBorder="1" applyAlignment="1">
      <alignment horizontal="left"/>
    </xf>
    <xf numFmtId="0" fontId="3" fillId="0" borderId="17" xfId="2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49" fontId="3" fillId="0" borderId="24" xfId="2" applyNumberFormat="1" applyFont="1" applyBorder="1" applyAlignment="1">
      <alignment horizontal="left"/>
    </xf>
    <xf numFmtId="0" fontId="3" fillId="0" borderId="16" xfId="2" applyFont="1" applyBorder="1" applyAlignment="1">
      <alignment horizontal="left"/>
    </xf>
    <xf numFmtId="3" fontId="3" fillId="0" borderId="25" xfId="0" applyNumberFormat="1" applyFont="1" applyBorder="1"/>
    <xf numFmtId="0" fontId="4" fillId="0" borderId="26" xfId="0" applyFont="1" applyBorder="1"/>
    <xf numFmtId="3" fontId="4" fillId="0" borderId="12" xfId="0" applyNumberFormat="1" applyFont="1" applyBorder="1" applyAlignment="1">
      <alignment horizontal="right"/>
    </xf>
    <xf numFmtId="4" fontId="5" fillId="0" borderId="0" xfId="0" applyNumberFormat="1" applyFont="1"/>
    <xf numFmtId="3" fontId="3" fillId="0" borderId="7" xfId="0" applyNumberFormat="1" applyFont="1" applyFill="1" applyBorder="1" applyAlignment="1">
      <alignment wrapText="1"/>
    </xf>
    <xf numFmtId="3" fontId="3" fillId="0" borderId="7" xfId="0" applyNumberFormat="1" applyFont="1" applyFill="1" applyBorder="1"/>
    <xf numFmtId="3" fontId="3" fillId="0" borderId="9" xfId="0" applyNumberFormat="1" applyFont="1" applyFill="1" applyBorder="1" applyAlignment="1">
      <alignment wrapText="1"/>
    </xf>
    <xf numFmtId="3" fontId="5" fillId="2" borderId="28" xfId="0" applyNumberFormat="1" applyFont="1" applyFill="1" applyBorder="1" applyAlignment="1">
      <alignment horizontal="center" vertical="center" wrapText="1"/>
    </xf>
    <xf numFmtId="3" fontId="6" fillId="0" borderId="28" xfId="2" applyNumberFormat="1" applyFont="1" applyBorder="1"/>
    <xf numFmtId="3" fontId="4" fillId="0" borderId="28" xfId="1" applyNumberFormat="1" applyFont="1" applyBorder="1"/>
    <xf numFmtId="3" fontId="4" fillId="0" borderId="28" xfId="1" applyNumberFormat="1" applyFont="1" applyFill="1" applyBorder="1"/>
    <xf numFmtId="4" fontId="6" fillId="0" borderId="27" xfId="0" applyNumberFormat="1" applyFont="1" applyBorder="1" applyAlignment="1">
      <alignment horizontal="right"/>
    </xf>
    <xf numFmtId="3" fontId="5" fillId="0" borderId="11" xfId="0" applyNumberFormat="1" applyFont="1" applyBorder="1"/>
    <xf numFmtId="0" fontId="4" fillId="0" borderId="11" xfId="2" applyFont="1" applyBorder="1" applyAlignment="1">
      <alignment horizontal="left"/>
    </xf>
    <xf numFmtId="3" fontId="6" fillId="0" borderId="26" xfId="2" applyNumberFormat="1" applyFont="1" applyBorder="1"/>
    <xf numFmtId="3" fontId="6" fillId="0" borderId="12" xfId="2" applyNumberFormat="1" applyFont="1" applyBorder="1"/>
    <xf numFmtId="3" fontId="5" fillId="2" borderId="30" xfId="0" applyNumberFormat="1" applyFont="1" applyFill="1" applyBorder="1" applyAlignment="1">
      <alignment horizontal="center" vertical="center" wrapText="1"/>
    </xf>
    <xf numFmtId="164" fontId="9" fillId="0" borderId="29" xfId="3" applyNumberFormat="1" applyFont="1" applyBorder="1"/>
    <xf numFmtId="164" fontId="10" fillId="0" borderId="13" xfId="3" applyNumberFormat="1" applyFont="1" applyBorder="1"/>
    <xf numFmtId="164" fontId="10" fillId="0" borderId="31" xfId="3" applyNumberFormat="1" applyFont="1" applyBorder="1"/>
    <xf numFmtId="164" fontId="10" fillId="0" borderId="32" xfId="3" applyNumberFormat="1" applyFont="1" applyBorder="1"/>
    <xf numFmtId="164" fontId="10" fillId="0" borderId="33" xfId="3" applyNumberFormat="1" applyFont="1" applyBorder="1"/>
    <xf numFmtId="4" fontId="8" fillId="0" borderId="34" xfId="0" applyNumberFormat="1" applyFont="1" applyBorder="1" applyAlignment="1">
      <alignment horizontal="right"/>
    </xf>
  </cellXfs>
  <cellStyles count="4">
    <cellStyle name="Normal" xfId="0" builtinId="0"/>
    <cellStyle name="Normal 2 2 2 2" xfId="1" xr:uid="{5E7495AD-8087-4248-9A24-D97F273467DC}"/>
    <cellStyle name="Normal_Sheet1 2" xfId="2" xr:uid="{00E03D68-3894-47A9-90B7-B153D2DE3A35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4AD11-5B2D-45A6-BCFF-A49D9EB5FA32}">
  <dimension ref="A1:I30"/>
  <sheetViews>
    <sheetView tabSelected="1" topLeftCell="A2" workbookViewId="0">
      <selection activeCell="D2" sqref="D2"/>
    </sheetView>
  </sheetViews>
  <sheetFormatPr defaultColWidth="9.140625" defaultRowHeight="15.75" x14ac:dyDescent="0.25"/>
  <cols>
    <col min="1" max="1" width="6.42578125" style="5" customWidth="1"/>
    <col min="2" max="2" width="38.42578125" style="5" customWidth="1"/>
    <col min="3" max="3" width="11.42578125" style="5" hidden="1" customWidth="1"/>
    <col min="4" max="5" width="16.5703125" style="5" customWidth="1"/>
    <col min="6" max="6" width="13.42578125" style="5" customWidth="1"/>
    <col min="7" max="7" width="9.140625" style="5"/>
    <col min="8" max="8" width="35" style="5" customWidth="1"/>
    <col min="9" max="16384" width="9.140625" style="5"/>
  </cols>
  <sheetData>
    <row r="1" spans="1:9" ht="31.5" customHeight="1" thickBot="1" x14ac:dyDescent="0.3">
      <c r="A1" s="3" t="s">
        <v>30</v>
      </c>
      <c r="B1" s="3"/>
      <c r="C1" s="4"/>
    </row>
    <row r="2" spans="1:9" ht="42" customHeight="1" thickBot="1" x14ac:dyDescent="0.3">
      <c r="A2" s="45" t="s">
        <v>0</v>
      </c>
      <c r="B2" s="46" t="s">
        <v>1</v>
      </c>
      <c r="C2" s="47" t="s">
        <v>2</v>
      </c>
      <c r="D2" s="48" t="s">
        <v>3</v>
      </c>
      <c r="E2" s="65" t="s">
        <v>31</v>
      </c>
      <c r="F2" s="74" t="s">
        <v>32</v>
      </c>
    </row>
    <row r="3" spans="1:9" ht="16.5" thickBot="1" x14ac:dyDescent="0.3">
      <c r="A3" s="12"/>
      <c r="B3" s="71" t="s">
        <v>4</v>
      </c>
      <c r="C3" s="72">
        <f>SUM(C4:C7)</f>
        <v>10292402</v>
      </c>
      <c r="D3" s="72">
        <f>SUM(D4:D7)</f>
        <v>13204856</v>
      </c>
      <c r="E3" s="73">
        <f>SUM(E4:E7)</f>
        <v>13367612</v>
      </c>
      <c r="F3" s="75">
        <f>E3/D3-1</f>
        <v>1.2325465722609952E-2</v>
      </c>
    </row>
    <row r="4" spans="1:9" x14ac:dyDescent="0.25">
      <c r="A4" s="49">
        <v>30</v>
      </c>
      <c r="B4" s="23" t="s">
        <v>5</v>
      </c>
      <c r="C4" s="24">
        <v>6652451</v>
      </c>
      <c r="D4" s="1">
        <v>8410590</v>
      </c>
      <c r="E4" s="25">
        <v>8488521</v>
      </c>
      <c r="F4" s="77">
        <f t="shared" ref="F4:F25" si="0">E4/D4-1</f>
        <v>9.2658184503109364E-3</v>
      </c>
    </row>
    <row r="5" spans="1:9" x14ac:dyDescent="0.25">
      <c r="A5" s="50">
        <v>32</v>
      </c>
      <c r="B5" s="26" t="s">
        <v>6</v>
      </c>
      <c r="C5" s="27">
        <v>646150</v>
      </c>
      <c r="D5" s="1">
        <v>583836</v>
      </c>
      <c r="E5" s="25">
        <v>654342</v>
      </c>
      <c r="F5" s="78">
        <f t="shared" si="0"/>
        <v>0.12076336505457008</v>
      </c>
    </row>
    <row r="6" spans="1:9" x14ac:dyDescent="0.25">
      <c r="A6" s="50">
        <v>35</v>
      </c>
      <c r="B6" s="26" t="s">
        <v>7</v>
      </c>
      <c r="C6" s="27">
        <v>2933901</v>
      </c>
      <c r="D6" s="1">
        <f>4150430-195000</f>
        <v>3955430</v>
      </c>
      <c r="E6" s="25">
        <v>4090667</v>
      </c>
      <c r="F6" s="78">
        <f t="shared" si="0"/>
        <v>3.419021446467263E-2</v>
      </c>
    </row>
    <row r="7" spans="1:9" ht="16.5" thickBot="1" x14ac:dyDescent="0.3">
      <c r="A7" s="51">
        <v>38</v>
      </c>
      <c r="B7" s="28" t="s">
        <v>8</v>
      </c>
      <c r="C7" s="29">
        <v>59900</v>
      </c>
      <c r="D7" s="1">
        <f>60000+195000</f>
        <v>255000</v>
      </c>
      <c r="E7" s="25">
        <v>134082</v>
      </c>
      <c r="F7" s="79">
        <f t="shared" si="0"/>
        <v>-0.47418823529411769</v>
      </c>
    </row>
    <row r="8" spans="1:9" ht="16.5" thickBot="1" x14ac:dyDescent="0.3">
      <c r="A8" s="52"/>
      <c r="B8" s="10" t="s">
        <v>9</v>
      </c>
      <c r="C8" s="11">
        <f>SUM(C9:C10)</f>
        <v>8708145</v>
      </c>
      <c r="D8" s="8">
        <f>SUM(D9:D10)</f>
        <v>12176792.901200002</v>
      </c>
      <c r="E8" s="66">
        <f>E9+E10</f>
        <v>11835048</v>
      </c>
      <c r="F8" s="76">
        <f t="shared" si="0"/>
        <v>-2.8065263487097925E-2</v>
      </c>
    </row>
    <row r="9" spans="1:9" x14ac:dyDescent="0.25">
      <c r="A9" s="53">
        <v>4</v>
      </c>
      <c r="B9" s="30" t="s">
        <v>10</v>
      </c>
      <c r="C9" s="31">
        <v>775537</v>
      </c>
      <c r="D9" s="1">
        <v>1110839</v>
      </c>
      <c r="E9" s="25">
        <f>467649+669384</f>
        <v>1137033</v>
      </c>
      <c r="F9" s="77">
        <f t="shared" si="0"/>
        <v>2.3580374833796824E-2</v>
      </c>
    </row>
    <row r="10" spans="1:9" ht="16.5" thickBot="1" x14ac:dyDescent="0.3">
      <c r="A10" s="51" t="s">
        <v>11</v>
      </c>
      <c r="B10" s="28" t="s">
        <v>12</v>
      </c>
      <c r="C10" s="32">
        <v>7932608</v>
      </c>
      <c r="D10" s="2">
        <v>11065953.901200002</v>
      </c>
      <c r="E10" s="25">
        <v>10698015</v>
      </c>
      <c r="F10" s="79">
        <f t="shared" si="0"/>
        <v>-3.3249632565350073E-2</v>
      </c>
    </row>
    <row r="11" spans="1:9" ht="16.5" thickBot="1" x14ac:dyDescent="0.3">
      <c r="A11" s="12"/>
      <c r="B11" s="13" t="s">
        <v>13</v>
      </c>
      <c r="C11" s="14">
        <f>C3-C8</f>
        <v>1584257</v>
      </c>
      <c r="D11" s="15">
        <f>D3-D8</f>
        <v>1028063.0987999979</v>
      </c>
      <c r="E11" s="67">
        <f>E3-E8</f>
        <v>1532564</v>
      </c>
      <c r="F11" s="76">
        <f t="shared" si="0"/>
        <v>0.49072951046378233</v>
      </c>
    </row>
    <row r="12" spans="1:9" ht="16.5" thickBot="1" x14ac:dyDescent="0.3">
      <c r="A12" s="12"/>
      <c r="B12" s="17" t="s">
        <v>14</v>
      </c>
      <c r="C12" s="18">
        <f>SUM(C13:C19)</f>
        <v>-4871848</v>
      </c>
      <c r="D12" s="16">
        <f>SUM(D13:D19)</f>
        <v>-6615169</v>
      </c>
      <c r="E12" s="68">
        <f>SUM(E13:E19)</f>
        <v>-4387853</v>
      </c>
      <c r="F12" s="76">
        <f t="shared" si="0"/>
        <v>-0.33669827634033234</v>
      </c>
      <c r="I12" s="9"/>
    </row>
    <row r="13" spans="1:9" x14ac:dyDescent="0.25">
      <c r="A13" s="33">
        <v>381</v>
      </c>
      <c r="B13" s="34" t="s">
        <v>15</v>
      </c>
      <c r="C13" s="35">
        <v>15015</v>
      </c>
      <c r="D13" s="1">
        <v>15000</v>
      </c>
      <c r="E13" s="62">
        <v>26000</v>
      </c>
      <c r="F13" s="77">
        <f t="shared" si="0"/>
        <v>0.73333333333333339</v>
      </c>
    </row>
    <row r="14" spans="1:9" x14ac:dyDescent="0.25">
      <c r="A14" s="54">
        <v>15</v>
      </c>
      <c r="B14" s="36" t="s">
        <v>16</v>
      </c>
      <c r="C14" s="27">
        <f>-6640056-51500</f>
        <v>-6691556</v>
      </c>
      <c r="D14" s="1">
        <v>-5306861</v>
      </c>
      <c r="E14" s="62">
        <v>-3325421</v>
      </c>
      <c r="F14" s="78">
        <f t="shared" si="0"/>
        <v>-0.37337326151938033</v>
      </c>
    </row>
    <row r="15" spans="1:9" x14ac:dyDescent="0.25">
      <c r="A15" s="54">
        <v>3502</v>
      </c>
      <c r="B15" s="37" t="s">
        <v>17</v>
      </c>
      <c r="C15" s="38">
        <v>1846680</v>
      </c>
      <c r="D15" s="1">
        <v>571000</v>
      </c>
      <c r="E15" s="63">
        <v>945243</v>
      </c>
      <c r="F15" s="78">
        <f t="shared" si="0"/>
        <v>0.65541681260945706</v>
      </c>
      <c r="H15" s="9"/>
    </row>
    <row r="16" spans="1:9" x14ac:dyDescent="0.25">
      <c r="A16" s="54">
        <v>4502</v>
      </c>
      <c r="B16" s="37" t="s">
        <v>18</v>
      </c>
      <c r="C16" s="38">
        <v>-17326</v>
      </c>
      <c r="D16" s="1">
        <v>-184308</v>
      </c>
      <c r="E16" s="62">
        <v>-334833</v>
      </c>
      <c r="F16" s="78">
        <f t="shared" si="0"/>
        <v>0.81670356142978062</v>
      </c>
    </row>
    <row r="17" spans="1:8" x14ac:dyDescent="0.25">
      <c r="A17" s="54">
        <v>15</v>
      </c>
      <c r="B17" s="39" t="s">
        <v>19</v>
      </c>
      <c r="C17" s="38"/>
      <c r="D17" s="1">
        <v>-1645000</v>
      </c>
      <c r="E17" s="62">
        <v>-1645000</v>
      </c>
      <c r="F17" s="78">
        <f t="shared" si="0"/>
        <v>0</v>
      </c>
    </row>
    <row r="18" spans="1:8" x14ac:dyDescent="0.25">
      <c r="A18" s="54">
        <v>382</v>
      </c>
      <c r="B18" s="37" t="s">
        <v>20</v>
      </c>
      <c r="C18" s="27"/>
      <c r="D18" s="1"/>
      <c r="E18" s="63">
        <v>224</v>
      </c>
      <c r="F18" s="78"/>
    </row>
    <row r="19" spans="1:8" ht="16.5" thickBot="1" x14ac:dyDescent="0.3">
      <c r="A19" s="40">
        <v>65</v>
      </c>
      <c r="B19" s="41" t="s">
        <v>21</v>
      </c>
      <c r="C19" s="35">
        <f>-24803+142</f>
        <v>-24661</v>
      </c>
      <c r="D19" s="1">
        <v>-65000</v>
      </c>
      <c r="E19" s="62">
        <v>-54066</v>
      </c>
      <c r="F19" s="79">
        <f t="shared" si="0"/>
        <v>-0.16821538461538466</v>
      </c>
    </row>
    <row r="20" spans="1:8" ht="16.5" thickBot="1" x14ac:dyDescent="0.3">
      <c r="A20" s="6"/>
      <c r="B20" s="7" t="s">
        <v>22</v>
      </c>
      <c r="C20" s="18">
        <f>C11+C12</f>
        <v>-3287591</v>
      </c>
      <c r="D20" s="16">
        <f>D11+D12</f>
        <v>-5587105.9012000021</v>
      </c>
      <c r="E20" s="68">
        <f>E11+E12</f>
        <v>-2855289</v>
      </c>
      <c r="F20" s="76">
        <f t="shared" si="0"/>
        <v>-0.4889502632504712</v>
      </c>
    </row>
    <row r="21" spans="1:8" ht="16.5" thickBot="1" x14ac:dyDescent="0.3">
      <c r="A21" s="6"/>
      <c r="B21" s="17" t="s">
        <v>23</v>
      </c>
      <c r="C21" s="18">
        <f>SUM(C22:C23)</f>
        <v>3189900</v>
      </c>
      <c r="D21" s="19">
        <v>3139900</v>
      </c>
      <c r="E21" s="68">
        <f>SUM(E22:E23)</f>
        <v>714900</v>
      </c>
      <c r="F21" s="76">
        <f t="shared" si="0"/>
        <v>-0.77231758973215703</v>
      </c>
      <c r="H21" s="9"/>
    </row>
    <row r="22" spans="1:8" x14ac:dyDescent="0.25">
      <c r="A22" s="42" t="s">
        <v>24</v>
      </c>
      <c r="B22" s="43" t="s">
        <v>25</v>
      </c>
      <c r="C22" s="44">
        <v>3600000</v>
      </c>
      <c r="D22" s="1">
        <v>4100000</v>
      </c>
      <c r="E22" s="62">
        <v>1645000</v>
      </c>
      <c r="F22" s="77">
        <f t="shared" si="0"/>
        <v>-0.59878048780487803</v>
      </c>
    </row>
    <row r="23" spans="1:8" ht="16.5" thickBot="1" x14ac:dyDescent="0.3">
      <c r="A23" s="56" t="s">
        <v>26</v>
      </c>
      <c r="B23" s="57" t="s">
        <v>27</v>
      </c>
      <c r="C23" s="35">
        <v>-410100</v>
      </c>
      <c r="D23" s="58">
        <v>-960100</v>
      </c>
      <c r="E23" s="64">
        <v>-930100</v>
      </c>
      <c r="F23" s="79">
        <f t="shared" si="0"/>
        <v>-3.124674513071557E-2</v>
      </c>
    </row>
    <row r="24" spans="1:8" ht="16.5" thickBot="1" x14ac:dyDescent="0.3">
      <c r="A24" s="6"/>
      <c r="B24" s="7" t="s">
        <v>28</v>
      </c>
      <c r="C24" s="20">
        <v>-117301</v>
      </c>
      <c r="D24" s="21">
        <v>-2805977</v>
      </c>
      <c r="E24" s="69">
        <v>-2279619</v>
      </c>
      <c r="F24" s="76">
        <f t="shared" si="0"/>
        <v>-0.18758457392915195</v>
      </c>
      <c r="H24" s="61"/>
    </row>
    <row r="25" spans="1:8" ht="16.5" thickBot="1" x14ac:dyDescent="0.3">
      <c r="A25" s="55"/>
      <c r="B25" s="59" t="s">
        <v>29</v>
      </c>
      <c r="C25" s="60">
        <v>-19610</v>
      </c>
      <c r="D25" s="70">
        <v>-358771</v>
      </c>
      <c r="E25" s="80">
        <v>-139210</v>
      </c>
      <c r="F25" s="76">
        <f t="shared" si="0"/>
        <v>-0.61198090146639506</v>
      </c>
    </row>
    <row r="26" spans="1:8" x14ac:dyDescent="0.25">
      <c r="F26" s="9"/>
    </row>
    <row r="29" spans="1:8" x14ac:dyDescent="0.25">
      <c r="B29" s="22"/>
    </row>
    <row r="30" spans="1:8" x14ac:dyDescent="0.25">
      <c r="B30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eelarve täitmine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 Mäll</dc:creator>
  <cp:lastModifiedBy>Ly Mäll</cp:lastModifiedBy>
  <dcterms:created xsi:type="dcterms:W3CDTF">2022-02-11T09:00:23Z</dcterms:created>
  <dcterms:modified xsi:type="dcterms:W3CDTF">2022-05-27T10:54:57Z</dcterms:modified>
</cp:coreProperties>
</file>